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ct\Desktop\"/>
    </mc:Choice>
  </mc:AlternateContent>
  <xr:revisionPtr revIDLastSave="0" documentId="8_{F0CF7B62-E351-44DB-A8EB-4FCE4B1941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5" i="1"/>
  <c r="D11" i="1"/>
  <c r="D12" i="1"/>
  <c r="D13" i="1"/>
  <c r="D10" i="1"/>
  <c r="D14" i="1" l="1"/>
  <c r="B28" i="1" s="1"/>
  <c r="D19" i="1"/>
  <c r="C28" i="1" l="1"/>
  <c r="B29" i="1"/>
  <c r="C29" i="1" l="1"/>
  <c r="E29" i="1" s="1"/>
  <c r="E28" i="1"/>
  <c r="E30" i="1" l="1"/>
  <c r="E31" i="1" s="1"/>
</calcChain>
</file>

<file path=xl/sharedStrings.xml><?xml version="1.0" encoding="utf-8"?>
<sst xmlns="http://schemas.openxmlformats.org/spreadsheetml/2006/main" count="38" uniqueCount="31">
  <si>
    <t>Bacs mis à disposition</t>
  </si>
  <si>
    <t>Flux</t>
  </si>
  <si>
    <t>Litre</t>
  </si>
  <si>
    <t>Commune :</t>
  </si>
  <si>
    <t>Redevance spéciale</t>
  </si>
  <si>
    <t>€ par litre</t>
  </si>
  <si>
    <t>Ordures ménagères ou OM</t>
  </si>
  <si>
    <t>Quantité</t>
  </si>
  <si>
    <t>Total litres</t>
  </si>
  <si>
    <t>Total OM</t>
  </si>
  <si>
    <t>Emballages ou EMB</t>
  </si>
  <si>
    <t>Total EMB</t>
  </si>
  <si>
    <t xml:space="preserve">Nombre de collectes OM sur la commune : </t>
  </si>
  <si>
    <t>OM ou Ordures Ménagères</t>
  </si>
  <si>
    <t>EMB ou Emballages</t>
  </si>
  <si>
    <t>ESTIMATION ANNUELLE DE LA REDEVANCE SPECIALE</t>
  </si>
  <si>
    <r>
      <t>Paiement de la TEOM (</t>
    </r>
    <r>
      <rPr>
        <i/>
        <sz val="10"/>
        <color theme="1"/>
        <rFont val="Times New Roman"/>
        <family val="1"/>
      </rPr>
      <t>Taxe Enlèvement OM</t>
    </r>
    <r>
      <rPr>
        <sz val="11"/>
        <color theme="1"/>
        <rFont val="Times New Roman"/>
        <family val="1"/>
      </rPr>
      <t>)</t>
    </r>
  </si>
  <si>
    <t>Collectes / Fiscalité</t>
  </si>
  <si>
    <t>Ordures ménagères</t>
  </si>
  <si>
    <t>Nombre semaines</t>
  </si>
  <si>
    <t>Montant en € annuel</t>
  </si>
  <si>
    <t>Emballages</t>
  </si>
  <si>
    <t>Estimation de la redevance par an</t>
  </si>
  <si>
    <t>Estimation du paiement de la redevance par trimestre</t>
  </si>
  <si>
    <t>Ne saisir que dans les parties grisées</t>
  </si>
  <si>
    <t>Litres collectés par semaine</t>
  </si>
  <si>
    <t>Litrage concerné par la redevance</t>
  </si>
  <si>
    <t xml:space="preserve">Seules les communes de Houdan, Maule, Montfort l'Amaury et Thoiry, sont collectées deux fois par semaine en OM, </t>
  </si>
  <si>
    <t>Ce tableau n'est qu'un simulateur pour une estimation du paiement de la redevance spéciale pour</t>
  </si>
  <si>
    <t>les déchets assimilés collectés par le service public. Seule la signature d'une convention vaut engagement</t>
  </si>
  <si>
    <t>Délibération du comité tarif 2022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</si>
</sst>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ooper Black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5" fillId="0" borderId="4" xfId="0" applyFont="1" applyBorder="1"/>
    <xf numFmtId="0" fontId="6" fillId="2" borderId="9" xfId="0" applyFont="1" applyFill="1" applyBorder="1"/>
    <xf numFmtId="0" fontId="5" fillId="2" borderId="13" xfId="0" applyFont="1" applyFill="1" applyBorder="1" applyAlignment="1">
      <alignment horizontal="center"/>
    </xf>
    <xf numFmtId="164" fontId="2" fillId="0" borderId="0" xfId="1" applyFont="1"/>
    <xf numFmtId="0" fontId="2" fillId="0" borderId="15" xfId="0" applyFont="1" applyBorder="1"/>
    <xf numFmtId="165" fontId="2" fillId="0" borderId="9" xfId="1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0" borderId="9" xfId="1" applyNumberFormat="1" applyFont="1" applyBorder="1" applyAlignment="1">
      <alignment horizontal="right" vertical="center" wrapText="1"/>
    </xf>
    <xf numFmtId="1" fontId="2" fillId="2" borderId="9" xfId="1" applyNumberFormat="1" applyFont="1" applyFill="1" applyBorder="1" applyAlignment="1">
      <alignment horizontal="right" vertical="center" wrapText="1"/>
    </xf>
    <xf numFmtId="2" fontId="8" fillId="0" borderId="17" xfId="1" applyNumberFormat="1" applyFont="1" applyBorder="1" applyAlignment="1">
      <alignment horizontal="right"/>
    </xf>
    <xf numFmtId="2" fontId="8" fillId="0" borderId="5" xfId="1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/>
    <xf numFmtId="164" fontId="9" fillId="0" borderId="0" xfId="1" applyFo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2" fontId="2" fillId="0" borderId="19" xfId="1" applyNumberFormat="1" applyFont="1" applyBorder="1" applyAlignment="1">
      <alignment horizontal="right" vertical="center" wrapText="1"/>
    </xf>
    <xf numFmtId="0" fontId="2" fillId="0" borderId="20" xfId="0" applyFont="1" applyBorder="1"/>
    <xf numFmtId="1" fontId="2" fillId="0" borderId="21" xfId="1" applyNumberFormat="1" applyFont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" fontId="2" fillId="2" borderId="21" xfId="1" applyNumberFormat="1" applyFont="1" applyFill="1" applyBorder="1" applyAlignment="1">
      <alignment horizontal="right"/>
    </xf>
    <xf numFmtId="2" fontId="2" fillId="0" borderId="22" xfId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B17" sqref="B17"/>
    </sheetView>
  </sheetViews>
  <sheetFormatPr baseColWidth="10" defaultRowHeight="15" x14ac:dyDescent="0.25"/>
  <cols>
    <col min="1" max="1" width="39.28515625" style="1" customWidth="1"/>
    <col min="2" max="2" width="11.42578125" style="1"/>
    <col min="3" max="3" width="10.5703125" style="1" customWidth="1"/>
    <col min="4" max="4" width="11" style="1" customWidth="1"/>
    <col min="5" max="5" width="12.140625" style="1" bestFit="1" customWidth="1"/>
    <col min="6" max="16384" width="11.42578125" style="1"/>
  </cols>
  <sheetData>
    <row r="1" spans="1:5" ht="15.75" x14ac:dyDescent="0.25">
      <c r="A1" s="51" t="s">
        <v>24</v>
      </c>
      <c r="B1" s="51"/>
      <c r="C1" s="51"/>
      <c r="D1" s="51"/>
      <c r="E1" s="51"/>
    </row>
    <row r="2" spans="1:5" ht="15.75" thickBot="1" x14ac:dyDescent="0.3"/>
    <row r="3" spans="1:5" x14ac:dyDescent="0.25">
      <c r="A3" s="48" t="s">
        <v>4</v>
      </c>
      <c r="B3" s="49"/>
      <c r="C3" s="49"/>
      <c r="D3" s="50"/>
    </row>
    <row r="4" spans="1:5" x14ac:dyDescent="0.25">
      <c r="A4" s="11" t="s">
        <v>30</v>
      </c>
      <c r="B4" s="12"/>
      <c r="C4" s="12"/>
      <c r="D4" s="13"/>
    </row>
    <row r="5" spans="1:5" x14ac:dyDescent="0.25">
      <c r="A5" s="11" t="s">
        <v>13</v>
      </c>
      <c r="B5" s="12">
        <v>3.0300000000000001E-2</v>
      </c>
      <c r="C5" s="12" t="s">
        <v>5</v>
      </c>
      <c r="D5" s="13"/>
    </row>
    <row r="6" spans="1:5" ht="15.75" thickBot="1" x14ac:dyDescent="0.3">
      <c r="A6" s="14" t="s">
        <v>14</v>
      </c>
      <c r="B6" s="15">
        <v>2.2200000000000001E-2</v>
      </c>
      <c r="C6" s="15" t="s">
        <v>5</v>
      </c>
      <c r="D6" s="16"/>
    </row>
    <row r="7" spans="1:5" ht="15.75" thickBot="1" x14ac:dyDescent="0.3"/>
    <row r="8" spans="1:5" ht="15.75" thickBot="1" x14ac:dyDescent="0.3">
      <c r="A8" s="45" t="s">
        <v>0</v>
      </c>
      <c r="B8" s="46"/>
      <c r="C8" s="46"/>
      <c r="D8" s="47"/>
    </row>
    <row r="9" spans="1:5" x14ac:dyDescent="0.25">
      <c r="A9" s="10" t="s">
        <v>1</v>
      </c>
      <c r="B9" s="10" t="s">
        <v>2</v>
      </c>
      <c r="C9" s="10" t="s">
        <v>7</v>
      </c>
      <c r="D9" s="10" t="s">
        <v>8</v>
      </c>
    </row>
    <row r="10" spans="1:5" x14ac:dyDescent="0.25">
      <c r="A10" s="2" t="s">
        <v>6</v>
      </c>
      <c r="B10" s="2">
        <v>120</v>
      </c>
      <c r="C10" s="18">
        <v>0</v>
      </c>
      <c r="D10" s="2">
        <f>+B10*C10</f>
        <v>0</v>
      </c>
    </row>
    <row r="11" spans="1:5" x14ac:dyDescent="0.25">
      <c r="A11" s="2" t="s">
        <v>6</v>
      </c>
      <c r="B11" s="2">
        <v>240</v>
      </c>
      <c r="C11" s="18">
        <v>0</v>
      </c>
      <c r="D11" s="2">
        <f t="shared" ref="D11:D13" si="0">+B11*C11</f>
        <v>0</v>
      </c>
    </row>
    <row r="12" spans="1:5" x14ac:dyDescent="0.25">
      <c r="A12" s="2" t="s">
        <v>6</v>
      </c>
      <c r="B12" s="2">
        <v>360</v>
      </c>
      <c r="C12" s="18">
        <v>0</v>
      </c>
      <c r="D12" s="2">
        <f t="shared" si="0"/>
        <v>0</v>
      </c>
    </row>
    <row r="13" spans="1:5" ht="15.75" thickBot="1" x14ac:dyDescent="0.3">
      <c r="A13" s="3" t="s">
        <v>6</v>
      </c>
      <c r="B13" s="3">
        <v>660</v>
      </c>
      <c r="C13" s="19">
        <v>0</v>
      </c>
      <c r="D13" s="3">
        <f t="shared" si="0"/>
        <v>0</v>
      </c>
    </row>
    <row r="14" spans="1:5" ht="15.75" thickBot="1" x14ac:dyDescent="0.3">
      <c r="A14" s="6" t="s">
        <v>9</v>
      </c>
      <c r="B14" s="7"/>
      <c r="C14" s="20"/>
      <c r="D14" s="8">
        <f>SUM(D10:D13)</f>
        <v>0</v>
      </c>
    </row>
    <row r="15" spans="1:5" x14ac:dyDescent="0.25">
      <c r="A15" s="9" t="s">
        <v>10</v>
      </c>
      <c r="B15" s="9">
        <v>120</v>
      </c>
      <c r="C15" s="21">
        <v>0</v>
      </c>
      <c r="D15" s="9">
        <f>+B15*C15</f>
        <v>0</v>
      </c>
    </row>
    <row r="16" spans="1:5" x14ac:dyDescent="0.25">
      <c r="A16" s="2" t="s">
        <v>10</v>
      </c>
      <c r="B16" s="2">
        <v>240</v>
      </c>
      <c r="C16" s="18">
        <v>0</v>
      </c>
      <c r="D16" s="2">
        <f t="shared" ref="D16:D18" si="1">+B16*C16</f>
        <v>0</v>
      </c>
    </row>
    <row r="17" spans="1:5" x14ac:dyDescent="0.25">
      <c r="A17" s="2" t="s">
        <v>10</v>
      </c>
      <c r="B17" s="2">
        <v>360</v>
      </c>
      <c r="C17" s="18">
        <v>0</v>
      </c>
      <c r="D17" s="2">
        <f t="shared" si="1"/>
        <v>0</v>
      </c>
    </row>
    <row r="18" spans="1:5" ht="15.75" thickBot="1" x14ac:dyDescent="0.3">
      <c r="A18" s="3" t="s">
        <v>10</v>
      </c>
      <c r="B18" s="3">
        <v>660</v>
      </c>
      <c r="C18" s="19">
        <v>0</v>
      </c>
      <c r="D18" s="3">
        <f t="shared" si="1"/>
        <v>0</v>
      </c>
    </row>
    <row r="19" spans="1:5" ht="15.75" thickBot="1" x14ac:dyDescent="0.3">
      <c r="A19" s="6" t="s">
        <v>11</v>
      </c>
      <c r="B19" s="5"/>
      <c r="C19" s="5"/>
      <c r="D19" s="8">
        <f>SUM(D15:D18)</f>
        <v>0</v>
      </c>
    </row>
    <row r="20" spans="1:5" ht="15.75" thickBot="1" x14ac:dyDescent="0.3"/>
    <row r="21" spans="1:5" x14ac:dyDescent="0.25">
      <c r="A21" s="48" t="s">
        <v>17</v>
      </c>
      <c r="B21" s="49"/>
      <c r="C21" s="49"/>
      <c r="D21" s="50"/>
    </row>
    <row r="22" spans="1:5" x14ac:dyDescent="0.25">
      <c r="A22" s="11" t="s">
        <v>3</v>
      </c>
      <c r="B22" s="17"/>
      <c r="C22" s="12"/>
      <c r="D22" s="13"/>
    </row>
    <row r="23" spans="1:5" x14ac:dyDescent="0.25">
      <c r="A23" s="11" t="s">
        <v>12</v>
      </c>
      <c r="B23" s="17">
        <v>1</v>
      </c>
      <c r="C23" s="12"/>
      <c r="D23" s="13"/>
    </row>
    <row r="24" spans="1:5" ht="15.75" thickBot="1" x14ac:dyDescent="0.3">
      <c r="A24" s="14" t="s">
        <v>16</v>
      </c>
      <c r="B24" s="22"/>
      <c r="C24" s="15"/>
      <c r="D24" s="16"/>
    </row>
    <row r="25" spans="1:5" ht="15.75" thickBot="1" x14ac:dyDescent="0.3"/>
    <row r="26" spans="1:5" x14ac:dyDescent="0.25">
      <c r="A26" s="48" t="s">
        <v>15</v>
      </c>
      <c r="B26" s="49"/>
      <c r="C26" s="49"/>
      <c r="D26" s="49"/>
      <c r="E26" s="50"/>
    </row>
    <row r="27" spans="1:5" ht="60" x14ac:dyDescent="0.25">
      <c r="A27" s="37"/>
      <c r="B27" s="35" t="s">
        <v>25</v>
      </c>
      <c r="C27" s="36" t="s">
        <v>26</v>
      </c>
      <c r="D27" s="35" t="s">
        <v>19</v>
      </c>
      <c r="E27" s="38" t="s">
        <v>20</v>
      </c>
    </row>
    <row r="28" spans="1:5" x14ac:dyDescent="0.25">
      <c r="A28" s="37" t="s">
        <v>18</v>
      </c>
      <c r="B28" s="28">
        <f>+D14*B23</f>
        <v>0</v>
      </c>
      <c r="C28" s="25">
        <f>IF(B24="oui",IF(B28-660&gt;0,B28-660,0),B28)</f>
        <v>0</v>
      </c>
      <c r="D28" s="29">
        <v>52</v>
      </c>
      <c r="E28" s="39">
        <f>+C28*D28*B5</f>
        <v>0</v>
      </c>
    </row>
    <row r="29" spans="1:5" ht="15.75" thickBot="1" x14ac:dyDescent="0.3">
      <c r="A29" s="40" t="s">
        <v>21</v>
      </c>
      <c r="B29" s="41">
        <f>+D19</f>
        <v>0</v>
      </c>
      <c r="C29" s="42">
        <f>IF(C28&gt;0,B29,IF((B29+B28)-660&gt;0,(B29+B28)-660,0))</f>
        <v>0</v>
      </c>
      <c r="D29" s="43">
        <v>52</v>
      </c>
      <c r="E29" s="44">
        <f>+C29*D29*B6</f>
        <v>0</v>
      </c>
    </row>
    <row r="30" spans="1:5" ht="16.5" thickBot="1" x14ac:dyDescent="0.3">
      <c r="A30" s="24" t="s">
        <v>22</v>
      </c>
      <c r="B30" s="26"/>
      <c r="C30" s="27"/>
      <c r="D30" s="26"/>
      <c r="E30" s="30">
        <f>+E28+E29</f>
        <v>0</v>
      </c>
    </row>
    <row r="31" spans="1:5" ht="16.5" thickBot="1" x14ac:dyDescent="0.3">
      <c r="A31" s="4" t="s">
        <v>23</v>
      </c>
      <c r="B31" s="27"/>
      <c r="C31" s="27"/>
      <c r="D31" s="27"/>
      <c r="E31" s="31">
        <f>+E30/4</f>
        <v>0</v>
      </c>
    </row>
    <row r="32" spans="1:5" x14ac:dyDescent="0.25">
      <c r="B32" s="23"/>
    </row>
    <row r="33" spans="1:6" x14ac:dyDescent="0.25">
      <c r="A33" s="33" t="s">
        <v>27</v>
      </c>
      <c r="B33" s="23"/>
    </row>
    <row r="34" spans="1:6" x14ac:dyDescent="0.25">
      <c r="A34" s="33" t="s">
        <v>28</v>
      </c>
      <c r="B34" s="34"/>
      <c r="C34" s="32"/>
      <c r="D34" s="32"/>
      <c r="E34" s="32"/>
      <c r="F34" s="32"/>
    </row>
    <row r="35" spans="1:6" x14ac:dyDescent="0.25">
      <c r="A35" s="33" t="s">
        <v>29</v>
      </c>
      <c r="B35" s="32"/>
      <c r="C35" s="32"/>
      <c r="D35" s="32"/>
      <c r="E35" s="32"/>
      <c r="F35" s="32"/>
    </row>
  </sheetData>
  <protectedRanges>
    <protectedRange algorithmName="SHA-512" hashValue="SeXO0YmU/gfAB4wIBEWZlSQVg+H14EWV3wp+SmrQehVuJBdfBEkeuyqoO97MCcXENRT5W/xLVT53a6VcHhFSUw==" saltValue="KcQjqRtIguh5bwNj1pXCzw==" spinCount="100000" sqref="B22:B24" name="Plage2"/>
    <protectedRange algorithmName="SHA-512" hashValue="f1bzOI63nLXtoFV+x+qQVIZIF4dTp7RHYPit0Hc3eeAjE87KZqb8VTs5ID9ehPJi2/6EDPnyzSl/k3B7BXtHEw==" saltValue="CJsa3ivZ9w3GKCsoBEsziA==" spinCount="100000" sqref="C10:C18" name="quantité"/>
  </protectedRanges>
  <mergeCells count="5">
    <mergeCell ref="A8:D8"/>
    <mergeCell ref="A3:D3"/>
    <mergeCell ref="A21:D21"/>
    <mergeCell ref="A26:E26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SIEED</dc:creator>
  <cp:lastModifiedBy>Contact</cp:lastModifiedBy>
  <cp:lastPrinted>2018-11-28T10:51:28Z</cp:lastPrinted>
  <dcterms:created xsi:type="dcterms:W3CDTF">2018-07-12T12:57:55Z</dcterms:created>
  <dcterms:modified xsi:type="dcterms:W3CDTF">2021-12-28T16:13:07Z</dcterms:modified>
</cp:coreProperties>
</file>